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90\"/>
    </mc:Choice>
  </mc:AlternateContent>
  <xr:revisionPtr revIDLastSave="0" documentId="13_ncr:1_{FF49C425-E009-498A-ACE5-655E1402CE95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G64" i="2"/>
  <c r="G65" i="2" s="1"/>
  <c r="G66" i="2" s="1"/>
  <c r="G68" i="2" s="1"/>
  <c r="G69" i="2" s="1"/>
  <c r="G70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6" i="2"/>
  <c r="F56" i="2"/>
  <c r="E56" i="2"/>
  <c r="D56" i="2"/>
  <c r="H56" i="2" s="1"/>
  <c r="H55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41" i="2" l="1"/>
  <c r="H29" i="2"/>
  <c r="C32" i="1"/>
  <c r="C34" i="1" s="1"/>
  <c r="H23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<sst xmlns="http://schemas.openxmlformats.org/spreadsheetml/2006/main" count="299" uniqueCount="150">
  <si>
    <t>СВОДКА ЗАТРАТ</t>
  </si>
  <si>
    <t>P_0890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</si>
  <si>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</si>
  <si>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</si>
  <si>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</si>
  <si>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</si>
  <si>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</si>
  <si>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</si>
  <si>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</si>
  <si>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</si>
  <si>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</si>
  <si>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</si>
  <si>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</si>
  <si>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</si>
  <si>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</si>
  <si>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</si>
  <si>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</si>
  <si>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</si>
  <si>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</si>
  <si>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</si>
  <si>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</si>
  <si>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</si>
  <si>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</si>
  <si>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</si>
  <si>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</si>
  <si>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</si>
  <si>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</si>
  <si>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</si>
  <si>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</si>
  <si>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</si>
  <si>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</si>
  <si>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</si>
  <si>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</si>
  <si>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</si>
  <si>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</si>
  <si>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</si>
  <si>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</si>
  <si>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</si>
  <si>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</si>
  <si>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</si>
  <si>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</si>
  <si>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</si>
  <si>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</si>
  <si>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</si>
  <si>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</si>
  <si>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</si>
  <si>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</si>
  <si>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</si>
  <si>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</si>
  <si>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</si>
  <si>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</si>
  <si>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</si>
  <si>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</si>
  <si>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</si>
  <si>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</si>
  <si>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</si>
  <si>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</si>
  <si>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</si>
  <si>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</si>
  <si>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</si>
  <si>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</si>
  <si>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</si>
  <si>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</si>
  <si>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</si>
  <si>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</si>
  <si>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</si>
  <si>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</si>
  <si>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</si>
  <si>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</si>
  <si>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</si>
  <si>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</si>
  <si>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</si>
  <si>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</si>
  <si>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</si>
  <si>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</si>
  <si>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</si>
  <si>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</si>
  <si>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</si>
  <si>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</si>
  <si>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</si>
  <si>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</si>
  <si>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</si>
  <si>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</si>
  <si>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</si>
  <si>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</si>
  <si>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</si>
  <si>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</si>
  <si>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</si>
  <si>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</si>
  <si>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</si>
  <si>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</si>
  <si>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</si>
  <si>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</si>
  <si>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</si>
  <si>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</si>
  <si>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</si>
  <si>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</si>
  <si>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</si>
  <si>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</si>
  <si>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</si>
  <si>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</si>
  <si>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</si>
  <si>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</si>
  <si>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</si>
  <si>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</si>
  <si>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</si>
  <si>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</si>
  <si>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</si>
  <si>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</si>
  <si>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</si>
  <si>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</si>
  <si>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</si>
  <si>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</si>
  <si>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</si>
  <si>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</si>
  <si>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</si>
  <si>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</si>
  <si>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</si>
  <si>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</si>
  <si>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</si>
  <si>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</si>
  <si>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</si>
  <si>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</si>
  <si>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</si>
  <si>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</si>
  <si>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</si>
  <si>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</si>
  <si>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</si>
  <si>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</si>
  <si>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</si>
  <si>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</si>
  <si>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</si>
  <si>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</si>
  <si>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</si>
  <si>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</si>
  <si>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</si>
  <si>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</si>
  <si>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</si>
  <si>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</si>
  <si>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</si>
  <si>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</si>
  <si>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</si>
  <si>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</si>
  <si>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</si>
  <si>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</si>
  <si>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</si>
  <si>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</si>
  <si>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</si>
  <si>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</si>
  <si>
    <t>Реконструкция КЛ-6 кВ опора 1901/2 ВЛ 6 кВ ф.19 ЦРП Насосная - КТП-173 (протяженностью 0,45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</si>
</sst>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F22" sqref="F1:H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8" ht="16.2" customHeight="1" x14ac:dyDescent="0.3">
      <c r="A17" s="87" t="s">
        <v>2</v>
      </c>
      <c r="B17" s="87"/>
      <c r="C17" s="87"/>
    </row>
    <row r="18" spans="1:8" ht="16.2" customHeight="1" x14ac:dyDescent="0.3">
      <c r="A18" s="1"/>
      <c r="B18" s="1"/>
      <c r="C18" s="1"/>
    </row>
    <row r="19" spans="1:8" ht="72" customHeight="1" x14ac:dyDescent="0.3">
      <c r="A19" s="86" t="s">
        <v>143</v>
      </c>
      <c r="B19" s="86"/>
      <c r="C19" s="86"/>
    </row>
    <row r="20" spans="1:8" ht="16.2" customHeight="1" x14ac:dyDescent="0.3">
      <c r="A20" s="87" t="s">
        <v>3</v>
      </c>
      <c r="B20" s="87"/>
      <c r="C20" s="87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124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2" t="s">
        <v>125</v>
      </c>
      <c r="B25" s="83"/>
      <c r="C25" s="84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126</v>
      </c>
      <c r="C26" s="54"/>
      <c r="D26" s="51"/>
      <c r="E26" s="51"/>
      <c r="F26" s="52"/>
      <c r="G26" s="52" t="s">
        <v>127</v>
      </c>
      <c r="H26" s="52"/>
    </row>
    <row r="27" spans="1:8" ht="16.95" customHeight="1" x14ac:dyDescent="0.3">
      <c r="A27" s="55" t="s">
        <v>6</v>
      </c>
      <c r="B27" s="53" t="s">
        <v>128</v>
      </c>
      <c r="C27" s="56">
        <v>0</v>
      </c>
      <c r="D27" s="57"/>
      <c r="E27" s="57"/>
      <c r="F27" s="58" t="s">
        <v>129</v>
      </c>
      <c r="G27" s="58" t="s">
        <v>130</v>
      </c>
      <c r="H27" s="58" t="s">
        <v>131</v>
      </c>
    </row>
    <row r="28" spans="1:8" ht="16.95" customHeight="1" x14ac:dyDescent="0.3">
      <c r="A28" s="55" t="s">
        <v>7</v>
      </c>
      <c r="B28" s="53" t="s">
        <v>132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133</v>
      </c>
      <c r="C29" s="62">
        <f>ССР!G61*1.2</f>
        <v>368.83225256063997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368.83225256063997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134</v>
      </c>
      <c r="C31" s="62">
        <f>C30-ROUND(C30/1.2,5)</f>
        <v>61.472042560639977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135</v>
      </c>
      <c r="C32" s="66">
        <f>C30*H39</f>
        <v>446.75705664266746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123</v>
      </c>
      <c r="C33" s="62">
        <v>0.93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136</v>
      </c>
      <c r="C34" s="66">
        <f>C32*C33</f>
        <v>415.48406267768075</v>
      </c>
      <c r="D34" s="67"/>
      <c r="E34" s="68"/>
      <c r="F34" s="69"/>
      <c r="G34" s="60"/>
      <c r="H34" s="65"/>
    </row>
    <row r="35" spans="1:8" ht="15.6" x14ac:dyDescent="0.3">
      <c r="A35" s="82" t="s">
        <v>137</v>
      </c>
      <c r="B35" s="83"/>
      <c r="C35" s="84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128</v>
      </c>
      <c r="C37" s="75">
        <f>ССР!D70+ССР!E70</f>
        <v>5796.2615168016373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132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133</v>
      </c>
      <c r="C39" s="75">
        <f>(ССР!G66-ССР!G61)*1.2</f>
        <v>110.08974999659809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5906.351266798235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134</v>
      </c>
      <c r="C41" s="62">
        <f>C40-ROUND(C40/1.2,5)</f>
        <v>984.39187679823499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135</v>
      </c>
      <c r="C42" s="76">
        <f>C40*H40</f>
        <v>7470.4923583938589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123</v>
      </c>
      <c r="C43" s="62">
        <f>C33</f>
        <v>0.93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136</v>
      </c>
      <c r="C44" s="66">
        <f>C42*C43</f>
        <v>6947.5578933062889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138</v>
      </c>
      <c r="C46" s="78">
        <f>C34+C44</f>
        <v>7363.0419559839693</v>
      </c>
      <c r="D46" s="67"/>
      <c r="E46" s="68"/>
      <c r="F46" s="51"/>
      <c r="G46" s="51"/>
      <c r="H46" s="79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80" t="s">
        <v>139</v>
      </c>
      <c r="B48" s="52"/>
      <c r="C48" s="52"/>
      <c r="D48" s="81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4189.4929967895996</v>
      </c>
      <c r="E25" s="20">
        <v>285.31025491806997</v>
      </c>
      <c r="F25" s="20">
        <v>0</v>
      </c>
      <c r="G25" s="20">
        <v>0</v>
      </c>
      <c r="H25" s="20">
        <v>4474.8032517075999</v>
      </c>
    </row>
    <row r="26" spans="1:8" ht="16.95" customHeight="1" x14ac:dyDescent="0.3">
      <c r="A26" s="6"/>
      <c r="B26" s="9"/>
      <c r="C26" s="9" t="s">
        <v>26</v>
      </c>
      <c r="D26" s="20">
        <v>4189.4929967895996</v>
      </c>
      <c r="E26" s="20">
        <v>285.31025491806997</v>
      </c>
      <c r="F26" s="20">
        <v>0</v>
      </c>
      <c r="G26" s="20">
        <v>0</v>
      </c>
      <c r="H26" s="20">
        <v>4474.8032517075999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4189.4929967895996</v>
      </c>
      <c r="E42" s="20">
        <v>285.31025491806997</v>
      </c>
      <c r="F42" s="20">
        <v>0</v>
      </c>
      <c r="G42" s="20">
        <v>0</v>
      </c>
      <c r="H42" s="20">
        <v>4474.8032517075999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83.789859935791</v>
      </c>
      <c r="E44" s="20">
        <v>5.7062050983613002</v>
      </c>
      <c r="F44" s="20">
        <v>0</v>
      </c>
      <c r="G44" s="20">
        <v>0</v>
      </c>
      <c r="H44" s="20">
        <v>89.496065034153006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2.9488636363635998</v>
      </c>
      <c r="E45" s="20">
        <v>0</v>
      </c>
      <c r="F45" s="20">
        <v>0</v>
      </c>
      <c r="G45" s="20">
        <v>0</v>
      </c>
      <c r="H45" s="20">
        <v>2.9488636363635998</v>
      </c>
    </row>
    <row r="46" spans="1:8" ht="16.95" customHeight="1" x14ac:dyDescent="0.3">
      <c r="A46" s="6"/>
      <c r="B46" s="9"/>
      <c r="C46" s="9" t="s">
        <v>42</v>
      </c>
      <c r="D46" s="20">
        <v>86.738723572154996</v>
      </c>
      <c r="E46" s="20">
        <v>5.7062050983613002</v>
      </c>
      <c r="F46" s="20">
        <v>0</v>
      </c>
      <c r="G46" s="20">
        <v>0</v>
      </c>
      <c r="H46" s="20">
        <v>92.444928670516006</v>
      </c>
    </row>
    <row r="47" spans="1:8" ht="16.95" customHeight="1" x14ac:dyDescent="0.3">
      <c r="A47" s="6"/>
      <c r="B47" s="9"/>
      <c r="C47" s="9" t="s">
        <v>43</v>
      </c>
      <c r="D47" s="20">
        <v>4276.2317203617004</v>
      </c>
      <c r="E47" s="20">
        <v>291.01646001643002</v>
      </c>
      <c r="F47" s="20">
        <v>0</v>
      </c>
      <c r="G47" s="20">
        <v>0</v>
      </c>
      <c r="H47" s="20">
        <v>4567.2481803782002</v>
      </c>
    </row>
    <row r="48" spans="1:8" ht="16.95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13.606450309057999</v>
      </c>
      <c r="H49" s="20">
        <v>13.606450309057999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114.68826153781001</v>
      </c>
      <c r="E50" s="20">
        <v>7.5955296064289</v>
      </c>
      <c r="F50" s="20">
        <v>0</v>
      </c>
      <c r="G50" s="20">
        <v>0</v>
      </c>
      <c r="H50" s="20">
        <v>122.28379114424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66.510687571022999</v>
      </c>
      <c r="H51" s="20">
        <v>66.510687571022999</v>
      </c>
    </row>
    <row r="52" spans="1:8" ht="16.95" customHeight="1" x14ac:dyDescent="0.3">
      <c r="A52" s="6"/>
      <c r="B52" s="9"/>
      <c r="C52" s="9" t="s">
        <v>51</v>
      </c>
      <c r="D52" s="20">
        <v>114.68826153781001</v>
      </c>
      <c r="E52" s="20">
        <v>7.5955296064289</v>
      </c>
      <c r="F52" s="20">
        <v>0</v>
      </c>
      <c r="G52" s="20">
        <v>80.117137880081003</v>
      </c>
      <c r="H52" s="20">
        <v>202.40092902431999</v>
      </c>
    </row>
    <row r="53" spans="1:8" ht="16.95" customHeight="1" x14ac:dyDescent="0.3">
      <c r="A53" s="6"/>
      <c r="B53" s="9"/>
      <c r="C53" s="9" t="s">
        <v>52</v>
      </c>
      <c r="D53" s="20">
        <v>4390.9199818995003</v>
      </c>
      <c r="E53" s="20">
        <v>298.61198962285999</v>
      </c>
      <c r="F53" s="20">
        <v>0</v>
      </c>
      <c r="G53" s="20">
        <v>80.117137880081003</v>
      </c>
      <c r="H53" s="20">
        <v>4769.6491094024996</v>
      </c>
    </row>
    <row r="54" spans="1:8" ht="16.9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ht="16.95" customHeight="1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ht="16.95" customHeight="1" x14ac:dyDescent="0.3">
      <c r="A57" s="6"/>
      <c r="B57" s="9"/>
      <c r="C57" s="9" t="s">
        <v>55</v>
      </c>
      <c r="D57" s="20">
        <v>4390.9199818995003</v>
      </c>
      <c r="E57" s="20">
        <v>298.61198962285999</v>
      </c>
      <c r="F57" s="20">
        <v>0</v>
      </c>
      <c r="G57" s="20">
        <v>80.117137880081003</v>
      </c>
      <c r="H57" s="20">
        <v>4769.6491094024996</v>
      </c>
    </row>
    <row r="58" spans="1:8" ht="153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257.92998772367997</v>
      </c>
      <c r="H59" s="20">
        <v>257.92998772367997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49.430222743522997</v>
      </c>
      <c r="H60" s="20">
        <v>49.430222743522997</v>
      </c>
    </row>
    <row r="61" spans="1:8" ht="16.95" customHeight="1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307.36021046719998</v>
      </c>
      <c r="H61" s="20">
        <v>307.36021046719998</v>
      </c>
    </row>
    <row r="62" spans="1:8" ht="16.95" customHeight="1" x14ac:dyDescent="0.3">
      <c r="A62" s="6"/>
      <c r="B62" s="9"/>
      <c r="C62" s="9" t="s">
        <v>69</v>
      </c>
      <c r="D62" s="20">
        <v>4390.9199818995003</v>
      </c>
      <c r="E62" s="20">
        <v>298.61198962285999</v>
      </c>
      <c r="F62" s="20">
        <v>0</v>
      </c>
      <c r="G62" s="20">
        <v>387.47734834727999</v>
      </c>
      <c r="H62" s="20">
        <v>5077.0093198697004</v>
      </c>
    </row>
    <row r="63" spans="1:8" ht="16.95" customHeight="1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67</v>
      </c>
      <c r="C64" s="7" t="s">
        <v>66</v>
      </c>
      <c r="D64" s="20">
        <f>D62 * 3%</f>
        <v>131.72759945698499</v>
      </c>
      <c r="E64" s="20">
        <f>E62 * 3%</f>
        <v>8.9583596886857997</v>
      </c>
      <c r="F64" s="20">
        <f>F62 * 3%</f>
        <v>0</v>
      </c>
      <c r="G64" s="20">
        <f>G62 * 3%</f>
        <v>11.624320450418399</v>
      </c>
      <c r="H64" s="20">
        <f>SUM(D64:G64)</f>
        <v>152.31027959608917</v>
      </c>
    </row>
    <row r="65" spans="1:8" ht="16.95" customHeight="1" x14ac:dyDescent="0.3">
      <c r="A65" s="6"/>
      <c r="B65" s="9"/>
      <c r="C65" s="9" t="s">
        <v>65</v>
      </c>
      <c r="D65" s="20">
        <f>D64</f>
        <v>131.72759945698499</v>
      </c>
      <c r="E65" s="20">
        <f>E64</f>
        <v>8.9583596886857997</v>
      </c>
      <c r="F65" s="20">
        <f>F64</f>
        <v>0</v>
      </c>
      <c r="G65" s="20">
        <f>G64</f>
        <v>11.624320450418399</v>
      </c>
      <c r="H65" s="20">
        <f>SUM(D65:G65)</f>
        <v>152.31027959608917</v>
      </c>
    </row>
    <row r="66" spans="1:8" ht="16.95" customHeight="1" x14ac:dyDescent="0.3">
      <c r="A66" s="6"/>
      <c r="B66" s="9"/>
      <c r="C66" s="9" t="s">
        <v>64</v>
      </c>
      <c r="D66" s="20">
        <f>D65 + D62</f>
        <v>4522.6475813564848</v>
      </c>
      <c r="E66" s="20">
        <f>E65 + E62</f>
        <v>307.57034931154578</v>
      </c>
      <c r="F66" s="20">
        <f>F65 + F62</f>
        <v>0</v>
      </c>
      <c r="G66" s="20">
        <f>G65 + G62</f>
        <v>399.10166879769838</v>
      </c>
      <c r="H66" s="20">
        <f>SUM(D66:G66)</f>
        <v>5229.319599465729</v>
      </c>
    </row>
    <row r="67" spans="1:8" ht="16.95" customHeight="1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62</v>
      </c>
      <c r="C68" s="7" t="s">
        <v>61</v>
      </c>
      <c r="D68" s="20">
        <f>D66 * 20%</f>
        <v>904.52951627129698</v>
      </c>
      <c r="E68" s="20">
        <f>E66 * 20%</f>
        <v>61.514069862309157</v>
      </c>
      <c r="F68" s="20">
        <f>F66 * 20%</f>
        <v>0</v>
      </c>
      <c r="G68" s="20">
        <f>G66 * 20%</f>
        <v>79.820333759539679</v>
      </c>
      <c r="H68" s="20">
        <f>SUM(D68:G68)</f>
        <v>1045.8639198931457</v>
      </c>
    </row>
    <row r="69" spans="1:8" ht="16.95" customHeight="1" x14ac:dyDescent="0.3">
      <c r="A69" s="6"/>
      <c r="B69" s="9"/>
      <c r="C69" s="9" t="s">
        <v>60</v>
      </c>
      <c r="D69" s="20">
        <f>D68</f>
        <v>904.52951627129698</v>
      </c>
      <c r="E69" s="20">
        <f>E68</f>
        <v>61.514069862309157</v>
      </c>
      <c r="F69" s="20">
        <f>F68</f>
        <v>0</v>
      </c>
      <c r="G69" s="20">
        <f>G68</f>
        <v>79.820333759539679</v>
      </c>
      <c r="H69" s="20">
        <f>SUM(D69:G69)</f>
        <v>1045.8639198931457</v>
      </c>
    </row>
    <row r="70" spans="1:8" ht="16.95" customHeight="1" x14ac:dyDescent="0.3">
      <c r="A70" s="6"/>
      <c r="B70" s="9"/>
      <c r="C70" s="9" t="s">
        <v>59</v>
      </c>
      <c r="D70" s="20">
        <f>D69 + D66</f>
        <v>5427.1770976277821</v>
      </c>
      <c r="E70" s="20">
        <f>E69 + E66</f>
        <v>369.08441917385494</v>
      </c>
      <c r="F70" s="20">
        <f>F69 + F66</f>
        <v>0</v>
      </c>
      <c r="G70" s="20">
        <f>G69 + G66</f>
        <v>478.92200255723805</v>
      </c>
      <c r="H70" s="20">
        <f>SUM(D70:G70)</f>
        <v>6275.1835193588749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4189.4929967895996</v>
      </c>
      <c r="E13" s="19">
        <v>285.31025491806997</v>
      </c>
      <c r="F13" s="19">
        <v>0</v>
      </c>
      <c r="G13" s="19">
        <v>0</v>
      </c>
      <c r="H13" s="19">
        <v>4474.8032517075999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4189.4929967895996</v>
      </c>
      <c r="E14" s="19">
        <v>285.31025491806997</v>
      </c>
      <c r="F14" s="19">
        <v>0</v>
      </c>
      <c r="G14" s="19">
        <v>0</v>
      </c>
      <c r="H14" s="19">
        <v>4474.8032517075999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13.606450309057999</v>
      </c>
      <c r="H13" s="19">
        <v>13.606450309057999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13.606450309057999</v>
      </c>
      <c r="H14" s="19">
        <v>13.606450309057999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257.92998772367997</v>
      </c>
      <c r="H13" s="19">
        <v>257.92998772367997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257.92998772367997</v>
      </c>
      <c r="H14" s="19">
        <v>257.92998772367997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49.430222743522997</v>
      </c>
      <c r="H13" s="19">
        <v>49.430222743522997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49.430222743522997</v>
      </c>
      <c r="H14" s="19">
        <v>49.430222743522997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4474.8032517075999</v>
      </c>
      <c r="E3" s="41"/>
      <c r="F3" s="41"/>
      <c r="G3" s="41"/>
      <c r="H3" s="48"/>
    </row>
    <row r="4" spans="1:8" x14ac:dyDescent="0.3">
      <c r="A4" s="96" t="s">
        <v>97</v>
      </c>
      <c r="B4" s="42" t="s">
        <v>98</v>
      </c>
      <c r="C4" s="45"/>
      <c r="D4" s="43">
        <v>4189.4929967895996</v>
      </c>
      <c r="E4" s="41"/>
      <c r="F4" s="41"/>
      <c r="G4" s="41"/>
      <c r="H4" s="48"/>
    </row>
    <row r="5" spans="1:8" x14ac:dyDescent="0.3">
      <c r="A5" s="96"/>
      <c r="B5" s="42" t="s">
        <v>99</v>
      </c>
      <c r="C5" s="37"/>
      <c r="D5" s="43">
        <v>285.31025491806997</v>
      </c>
      <c r="E5" s="41"/>
      <c r="F5" s="41"/>
      <c r="G5" s="41"/>
      <c r="H5" s="47"/>
    </row>
    <row r="6" spans="1:8" x14ac:dyDescent="0.3">
      <c r="A6" s="99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6" t="s">
        <v>103</v>
      </c>
      <c r="D8" s="44">
        <v>4474.8032517075999</v>
      </c>
      <c r="E8" s="41">
        <v>0.45</v>
      </c>
      <c r="F8" s="41" t="s">
        <v>102</v>
      </c>
      <c r="G8" s="44">
        <v>9944.007226017</v>
      </c>
      <c r="H8" s="47"/>
    </row>
    <row r="9" spans="1:8" x14ac:dyDescent="0.3">
      <c r="A9" s="100">
        <v>1</v>
      </c>
      <c r="B9" s="42" t="s">
        <v>98</v>
      </c>
      <c r="C9" s="96"/>
      <c r="D9" s="44">
        <v>4189.4929967895996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99</v>
      </c>
      <c r="C10" s="96"/>
      <c r="D10" s="44">
        <v>285.31025491806997</v>
      </c>
      <c r="E10" s="41"/>
      <c r="F10" s="41"/>
      <c r="G10" s="41"/>
      <c r="H10" s="99"/>
    </row>
    <row r="11" spans="1:8" x14ac:dyDescent="0.3">
      <c r="A11" s="96"/>
      <c r="B11" s="42" t="s">
        <v>100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101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46</v>
      </c>
      <c r="B13" s="95"/>
      <c r="C13" s="37"/>
      <c r="D13" s="43">
        <v>13.606450309057999</v>
      </c>
      <c r="E13" s="41"/>
      <c r="F13" s="41"/>
      <c r="G13" s="41"/>
      <c r="H13" s="47"/>
    </row>
    <row r="14" spans="1:8" x14ac:dyDescent="0.3">
      <c r="A14" s="96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101</v>
      </c>
      <c r="C17" s="37"/>
      <c r="D17" s="43">
        <v>13.606450309057999</v>
      </c>
      <c r="E17" s="41"/>
      <c r="F17" s="41"/>
      <c r="G17" s="41"/>
      <c r="H17" s="47"/>
    </row>
    <row r="18" spans="1:8" x14ac:dyDescent="0.3">
      <c r="A18" s="97" t="s">
        <v>81</v>
      </c>
      <c r="B18" s="98"/>
      <c r="C18" s="96" t="s">
        <v>103</v>
      </c>
      <c r="D18" s="44">
        <v>13.606450309057999</v>
      </c>
      <c r="E18" s="41">
        <v>0.45</v>
      </c>
      <c r="F18" s="41" t="s">
        <v>102</v>
      </c>
      <c r="G18" s="44">
        <v>30.236556242351998</v>
      </c>
      <c r="H18" s="47"/>
    </row>
    <row r="19" spans="1:8" x14ac:dyDescent="0.3">
      <c r="A19" s="100">
        <v>1</v>
      </c>
      <c r="B19" s="42" t="s">
        <v>98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101</v>
      </c>
      <c r="C22" s="96"/>
      <c r="D22" s="44">
        <v>13.606450309057999</v>
      </c>
      <c r="E22" s="41"/>
      <c r="F22" s="41"/>
      <c r="G22" s="41"/>
      <c r="H22" s="99"/>
    </row>
    <row r="23" spans="1:8" ht="24.6" x14ac:dyDescent="0.3">
      <c r="A23" s="94" t="s">
        <v>58</v>
      </c>
      <c r="B23" s="95"/>
      <c r="C23" s="37"/>
      <c r="D23" s="43">
        <v>307.36021046719998</v>
      </c>
      <c r="E23" s="41"/>
      <c r="F23" s="41"/>
      <c r="G23" s="41"/>
      <c r="H23" s="47"/>
    </row>
    <row r="24" spans="1:8" x14ac:dyDescent="0.3">
      <c r="A24" s="96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101</v>
      </c>
      <c r="C27" s="37"/>
      <c r="D27" s="43">
        <v>257.92998772367997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6" t="s">
        <v>103</v>
      </c>
      <c r="D28" s="44">
        <v>257.92998772367997</v>
      </c>
      <c r="E28" s="41">
        <v>0.45</v>
      </c>
      <c r="F28" s="41" t="s">
        <v>102</v>
      </c>
      <c r="G28" s="44">
        <v>573.17775049705995</v>
      </c>
      <c r="H28" s="47"/>
    </row>
    <row r="29" spans="1:8" x14ac:dyDescent="0.3">
      <c r="A29" s="100">
        <v>1</v>
      </c>
      <c r="B29" s="42" t="s">
        <v>98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99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100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101</v>
      </c>
      <c r="C32" s="96"/>
      <c r="D32" s="44">
        <v>257.92998772367997</v>
      </c>
      <c r="E32" s="41"/>
      <c r="F32" s="41"/>
      <c r="G32" s="41"/>
      <c r="H32" s="99"/>
    </row>
    <row r="33" spans="1:8" x14ac:dyDescent="0.3">
      <c r="A33" s="96" t="s">
        <v>106</v>
      </c>
      <c r="B33" s="42" t="s">
        <v>98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99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100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101</v>
      </c>
      <c r="C36" s="37"/>
      <c r="D36" s="43">
        <v>307.36021046719998</v>
      </c>
      <c r="E36" s="41"/>
      <c r="F36" s="41"/>
      <c r="G36" s="41"/>
      <c r="H36" s="47"/>
    </row>
    <row r="37" spans="1:8" x14ac:dyDescent="0.3">
      <c r="A37" s="97" t="s">
        <v>58</v>
      </c>
      <c r="B37" s="98"/>
      <c r="C37" s="96" t="s">
        <v>109</v>
      </c>
      <c r="D37" s="44">
        <v>49.430222743522997</v>
      </c>
      <c r="E37" s="41">
        <v>5.0000000000000001E-4</v>
      </c>
      <c r="F37" s="41" t="s">
        <v>107</v>
      </c>
      <c r="G37" s="44">
        <v>98860.445487044999</v>
      </c>
      <c r="H37" s="47"/>
    </row>
    <row r="38" spans="1:8" x14ac:dyDescent="0.3">
      <c r="A38" s="100">
        <v>1</v>
      </c>
      <c r="B38" s="42" t="s">
        <v>98</v>
      </c>
      <c r="C38" s="96"/>
      <c r="D38" s="44">
        <v>0</v>
      </c>
      <c r="E38" s="41"/>
      <c r="F38" s="41"/>
      <c r="G38" s="41"/>
      <c r="H38" s="99" t="s">
        <v>108</v>
      </c>
    </row>
    <row r="39" spans="1:8" x14ac:dyDescent="0.3">
      <c r="A39" s="96"/>
      <c r="B39" s="42" t="s">
        <v>99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100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101</v>
      </c>
      <c r="C41" s="96"/>
      <c r="D41" s="44">
        <v>49.430222743522997</v>
      </c>
      <c r="E41" s="41"/>
      <c r="F41" s="41"/>
      <c r="G41" s="41"/>
      <c r="H41" s="99"/>
    </row>
    <row r="42" spans="1:8" ht="24.6" x14ac:dyDescent="0.3">
      <c r="A42" s="94" t="s">
        <v>85</v>
      </c>
      <c r="B42" s="95"/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110</v>
      </c>
      <c r="B43" s="42" t="s">
        <v>98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99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87</v>
      </c>
      <c r="B47" s="98"/>
      <c r="C47" s="96" t="s">
        <v>109</v>
      </c>
      <c r="D47" s="44">
        <v>0</v>
      </c>
      <c r="E47" s="41">
        <v>5.0000000000000001E-4</v>
      </c>
      <c r="F47" s="41" t="s">
        <v>107</v>
      </c>
      <c r="G47" s="44">
        <v>0</v>
      </c>
      <c r="H47" s="47"/>
    </row>
    <row r="48" spans="1:8" x14ac:dyDescent="0.3">
      <c r="A48" s="100">
        <v>1</v>
      </c>
      <c r="B48" s="42" t="s">
        <v>98</v>
      </c>
      <c r="C48" s="96"/>
      <c r="D48" s="44">
        <v>0</v>
      </c>
      <c r="E48" s="41"/>
      <c r="F48" s="41"/>
      <c r="G48" s="41"/>
      <c r="H48" s="99" t="s">
        <v>108</v>
      </c>
    </row>
    <row r="49" spans="1:8" x14ac:dyDescent="0.3">
      <c r="A49" s="96"/>
      <c r="B49" s="42" t="s">
        <v>99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100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101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93" t="s">
        <v>111</v>
      </c>
      <c r="B54" s="93"/>
      <c r="C54" s="93"/>
      <c r="D54" s="93"/>
      <c r="E54" s="93"/>
      <c r="F54" s="93"/>
      <c r="G54" s="93"/>
      <c r="H54" s="93"/>
    </row>
    <row r="55" spans="1:8" x14ac:dyDescent="0.3">
      <c r="A55" s="93" t="s">
        <v>112</v>
      </c>
      <c r="B55" s="93"/>
      <c r="C55" s="93"/>
      <c r="D55" s="93"/>
      <c r="E55" s="93"/>
      <c r="F55" s="93"/>
      <c r="G55" s="93"/>
      <c r="H55" s="93"/>
    </row>
  </sheetData>
  <mergeCells count="31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54:H54"/>
    <mergeCell ref="A55:H55"/>
    <mergeCell ref="A42:B42"/>
    <mergeCell ref="A43:A46"/>
    <mergeCell ref="A47:B47"/>
    <mergeCell ref="H48:H51"/>
    <mergeCell ref="C47:C51"/>
    <mergeCell ref="A48:A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114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  <c r="G3" s="6" t="s">
        <v>120</v>
      </c>
      <c r="H3" s="6" t="s">
        <v>121</v>
      </c>
    </row>
    <row r="4" spans="1:8" ht="39" customHeight="1" x14ac:dyDescent="0.3">
      <c r="A4" s="25" t="s">
        <v>140</v>
      </c>
      <c r="B4" s="26" t="s">
        <v>102</v>
      </c>
      <c r="C4" s="27">
        <v>0.64617187499999995</v>
      </c>
      <c r="D4" s="27">
        <v>5103.9171675885</v>
      </c>
      <c r="E4" s="26">
        <v>6</v>
      </c>
      <c r="F4" s="25" t="s">
        <v>140</v>
      </c>
      <c r="G4" s="27">
        <v>3298.0077260254002</v>
      </c>
      <c r="H4" s="28" t="s">
        <v>141</v>
      </c>
    </row>
    <row r="5" spans="1:8" ht="39" customHeight="1" x14ac:dyDescent="0.3">
      <c r="A5" s="25" t="s">
        <v>122</v>
      </c>
      <c r="B5" s="26" t="s">
        <v>102</v>
      </c>
      <c r="C5" s="27">
        <v>0.18843750000000001</v>
      </c>
      <c r="D5" s="27">
        <v>818.22700652441995</v>
      </c>
      <c r="E5" s="26">
        <v>6</v>
      </c>
      <c r="F5" s="25" t="s">
        <v>122</v>
      </c>
      <c r="G5" s="27">
        <v>154.18465154194999</v>
      </c>
      <c r="H5" s="16" t="s">
        <v>142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2025-11-19T07:24:31Z</dcterms:modified>
</cp:coreProperties>
</file>